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oczek\Documents\"/>
    </mc:Choice>
  </mc:AlternateContent>
  <bookViews>
    <workbookView xWindow="0" yWindow="0" windowWidth="15345" windowHeight="5985" activeTab="1"/>
  </bookViews>
  <sheets>
    <sheet name="Arkusz1" sheetId="1" r:id="rId1"/>
    <sheet name="Arkusz1 (2)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7" i="2" l="1"/>
  <c r="T67" i="2"/>
  <c r="N67" i="2" l="1"/>
  <c r="E52" i="2"/>
  <c r="E53" i="2"/>
  <c r="N57" i="2"/>
  <c r="O57" i="2"/>
  <c r="S57" i="2"/>
  <c r="K48" i="2"/>
  <c r="N65" i="2"/>
  <c r="O65" i="2"/>
  <c r="P65" i="2"/>
  <c r="Q65" i="2"/>
  <c r="R65" i="2"/>
  <c r="S65" i="2"/>
  <c r="E55" i="2"/>
  <c r="E56" i="2"/>
  <c r="E57" i="2"/>
  <c r="U66" i="2"/>
  <c r="S62" i="2"/>
  <c r="R62" i="2"/>
  <c r="Q62" i="2"/>
  <c r="U62" i="2" s="1"/>
  <c r="P62" i="2"/>
  <c r="O62" i="2"/>
  <c r="N62" i="2"/>
  <c r="T62" i="2" s="1"/>
  <c r="S51" i="2"/>
  <c r="R51" i="2"/>
  <c r="Q51" i="2"/>
  <c r="U51" i="2" s="1"/>
  <c r="P51" i="2"/>
  <c r="O51" i="2"/>
  <c r="N51" i="2"/>
  <c r="T51" i="2" s="1"/>
  <c r="S43" i="2"/>
  <c r="R43" i="2"/>
  <c r="R57" i="2" s="1"/>
  <c r="Q43" i="2"/>
  <c r="Q57" i="2" s="1"/>
  <c r="P43" i="2"/>
  <c r="P57" i="2" s="1"/>
  <c r="O43" i="2"/>
  <c r="N43" i="2"/>
  <c r="I7" i="2"/>
  <c r="J7" i="2"/>
  <c r="K7" i="2"/>
  <c r="E8" i="2"/>
  <c r="G8" i="2"/>
  <c r="K8" i="2"/>
  <c r="E9" i="2"/>
  <c r="E42" i="2" s="1"/>
  <c r="G9" i="2"/>
  <c r="K9" i="2"/>
  <c r="E10" i="2"/>
  <c r="G10" i="2"/>
  <c r="K10" i="2"/>
  <c r="E11" i="2"/>
  <c r="G11" i="2"/>
  <c r="K11" i="2"/>
  <c r="E12" i="2"/>
  <c r="G12" i="2"/>
  <c r="K12" i="2"/>
  <c r="E13" i="2"/>
  <c r="G13" i="2"/>
  <c r="K13" i="2"/>
  <c r="E14" i="2"/>
  <c r="G14" i="2"/>
  <c r="K14" i="2"/>
  <c r="E15" i="2"/>
  <c r="G15" i="2"/>
  <c r="K15" i="2"/>
  <c r="E16" i="2"/>
  <c r="G16" i="2"/>
  <c r="K16" i="2"/>
  <c r="E17" i="2"/>
  <c r="G17" i="2"/>
  <c r="K17" i="2"/>
  <c r="E18" i="2"/>
  <c r="G18" i="2"/>
  <c r="K18" i="2"/>
  <c r="E19" i="2"/>
  <c r="G19" i="2"/>
  <c r="K19" i="2"/>
  <c r="E20" i="2"/>
  <c r="G20" i="2"/>
  <c r="K20" i="2"/>
  <c r="E21" i="2"/>
  <c r="G21" i="2"/>
  <c r="K21" i="2"/>
  <c r="E22" i="2"/>
  <c r="G22" i="2"/>
  <c r="K22" i="2"/>
  <c r="E23" i="2"/>
  <c r="G23" i="2"/>
  <c r="K23" i="2"/>
  <c r="E24" i="2"/>
  <c r="G24" i="2"/>
  <c r="K24" i="2"/>
  <c r="E25" i="2"/>
  <c r="G25" i="2"/>
  <c r="K25" i="2"/>
  <c r="E26" i="2"/>
  <c r="G26" i="2"/>
  <c r="K26" i="2"/>
  <c r="E27" i="2"/>
  <c r="G27" i="2"/>
  <c r="K27" i="2"/>
  <c r="E28" i="2"/>
  <c r="G28" i="2"/>
  <c r="K28" i="2"/>
  <c r="E29" i="2"/>
  <c r="G29" i="2"/>
  <c r="K29" i="2"/>
  <c r="E30" i="2"/>
  <c r="G30" i="2"/>
  <c r="K30" i="2"/>
  <c r="E31" i="2"/>
  <c r="G31" i="2"/>
  <c r="K31" i="2"/>
  <c r="E32" i="2"/>
  <c r="G32" i="2"/>
  <c r="K32" i="2"/>
  <c r="E33" i="2"/>
  <c r="G33" i="2"/>
  <c r="K33" i="2"/>
  <c r="E34" i="2"/>
  <c r="G34" i="2"/>
  <c r="K34" i="2"/>
  <c r="E35" i="2"/>
  <c r="G35" i="2"/>
  <c r="K35" i="2"/>
  <c r="E36" i="2"/>
  <c r="G36" i="2"/>
  <c r="K36" i="2"/>
  <c r="E37" i="2"/>
  <c r="G37" i="2"/>
  <c r="K37" i="2"/>
  <c r="E38" i="2"/>
  <c r="G38" i="2"/>
  <c r="K38" i="2"/>
  <c r="E39" i="2"/>
  <c r="G39" i="2"/>
  <c r="K39" i="2"/>
  <c r="E40" i="2"/>
  <c r="G40" i="2"/>
  <c r="K40" i="2"/>
  <c r="E41" i="2"/>
  <c r="G41" i="2"/>
  <c r="K41" i="2"/>
  <c r="C42" i="2"/>
  <c r="D42" i="2"/>
  <c r="I42" i="2"/>
  <c r="J42" i="2"/>
  <c r="K42" i="2"/>
  <c r="O63" i="2" l="1"/>
  <c r="O67" i="2" s="1"/>
  <c r="Q63" i="2"/>
  <c r="U57" i="2"/>
  <c r="S63" i="2"/>
  <c r="S67" i="2" s="1"/>
  <c r="N63" i="2"/>
  <c r="T57" i="2"/>
  <c r="P63" i="2"/>
  <c r="P67" i="2" s="1"/>
  <c r="R63" i="2"/>
  <c r="R67" i="2" s="1"/>
  <c r="T43" i="2"/>
  <c r="U43" i="2"/>
  <c r="E54" i="2"/>
  <c r="E59" i="2" s="1"/>
  <c r="T65" i="2" l="1"/>
  <c r="U63" i="2"/>
  <c r="Q67" i="2"/>
  <c r="T63" i="2"/>
  <c r="U65" i="2"/>
  <c r="E61" i="2"/>
  <c r="E60" i="2"/>
  <c r="E62" i="2" l="1"/>
  <c r="E63" i="2" l="1"/>
  <c r="E64" i="2" s="1"/>
  <c r="D66" i="2" s="1"/>
  <c r="H12" i="1" l="1"/>
  <c r="I12" i="1"/>
  <c r="H18" i="1"/>
  <c r="I18" i="1"/>
  <c r="H23" i="1"/>
  <c r="I23" i="1"/>
  <c r="H24" i="1"/>
  <c r="I24" i="1"/>
  <c r="H26" i="1"/>
  <c r="I26" i="1"/>
  <c r="I27" i="1"/>
  <c r="H28" i="1"/>
  <c r="I28" i="1"/>
  <c r="I4" i="1"/>
  <c r="H4" i="1"/>
  <c r="C28" i="1"/>
  <c r="D28" i="1"/>
  <c r="E28" i="1"/>
  <c r="F28" i="1"/>
  <c r="G28" i="1"/>
  <c r="B28" i="1"/>
  <c r="C26" i="1"/>
  <c r="D26" i="1"/>
  <c r="E26" i="1"/>
  <c r="F26" i="1"/>
  <c r="G26" i="1"/>
  <c r="B26" i="1"/>
  <c r="C24" i="1"/>
  <c r="D24" i="1"/>
  <c r="E24" i="1"/>
  <c r="F24" i="1"/>
  <c r="G24" i="1"/>
  <c r="B24" i="1"/>
  <c r="C23" i="1"/>
  <c r="D23" i="1"/>
  <c r="E23" i="1"/>
  <c r="F23" i="1"/>
  <c r="G23" i="1"/>
  <c r="B23" i="1"/>
  <c r="E4" i="1"/>
  <c r="F4" i="1"/>
  <c r="G4" i="1"/>
  <c r="G18" i="1" s="1"/>
  <c r="E12" i="1"/>
  <c r="F12" i="1"/>
  <c r="G12" i="1"/>
  <c r="C18" i="1"/>
  <c r="C12" i="1"/>
  <c r="D12" i="1"/>
  <c r="C4" i="1"/>
  <c r="D4" i="1"/>
  <c r="D18" i="1" s="1"/>
  <c r="B12" i="1"/>
  <c r="B4" i="1"/>
  <c r="B18" i="1" s="1"/>
  <c r="F18" i="1" l="1"/>
  <c r="E18" i="1"/>
</calcChain>
</file>

<file path=xl/sharedStrings.xml><?xml version="1.0" encoding="utf-8"?>
<sst xmlns="http://schemas.openxmlformats.org/spreadsheetml/2006/main" count="66" uniqueCount="46">
  <si>
    <t>B</t>
  </si>
  <si>
    <t>I</t>
  </si>
  <si>
    <t>II</t>
  </si>
  <si>
    <t>III</t>
  </si>
  <si>
    <t>C</t>
  </si>
  <si>
    <t>sumaW</t>
  </si>
  <si>
    <t>suma U</t>
  </si>
  <si>
    <t>Suma A</t>
  </si>
  <si>
    <t>Suma B</t>
  </si>
  <si>
    <t>Suma C</t>
  </si>
  <si>
    <t>km</t>
  </si>
  <si>
    <t>kuo</t>
  </si>
  <si>
    <t>kd</t>
  </si>
  <si>
    <t>ik</t>
  </si>
  <si>
    <t>Komurka D</t>
  </si>
  <si>
    <t>E</t>
  </si>
  <si>
    <t>Koszt realizacji projektu</t>
  </si>
  <si>
    <t>ogółem (poz. 13-14)</t>
  </si>
  <si>
    <t>zysk min. (od poz. 13)</t>
  </si>
  <si>
    <t>Razem (poz. 11-12)</t>
  </si>
  <si>
    <t>koszty ogulne (od poz. 10)</t>
  </si>
  <si>
    <t>Koszty wydziałowe (od poz. 10)</t>
  </si>
  <si>
    <t>razem (poz. 5-9</t>
  </si>
  <si>
    <t>inne koszty (np. promocja)</t>
  </si>
  <si>
    <t>materiały</t>
  </si>
  <si>
    <t>koszty usług obcych</t>
  </si>
  <si>
    <t>koszty delegacji</t>
  </si>
  <si>
    <t>Wartość składek ZUS (od poz. 4)</t>
  </si>
  <si>
    <t>razem: (poz. 1-3)</t>
  </si>
  <si>
    <t>dodatk. Wynagrodzenie roczne (np.13 pencja) (od poz.1)</t>
  </si>
  <si>
    <t>honoraria (umowy zlec. I o dzieło)</t>
  </si>
  <si>
    <t>Wynagrodzenia osobowe</t>
  </si>
  <si>
    <t xml:space="preserve">Koszty </t>
  </si>
  <si>
    <t>współczynik</t>
  </si>
  <si>
    <t>Opis</t>
  </si>
  <si>
    <t>L.p</t>
  </si>
  <si>
    <t>Kalkulacja Kosztów Projektu</t>
  </si>
  <si>
    <t>Razem</t>
  </si>
  <si>
    <t>Imię i nazwisko pracownika (lub funkcja prłniona w zespole projektowym</t>
  </si>
  <si>
    <t>kwota wynagrodzenia</t>
  </si>
  <si>
    <t xml:space="preserve">sawka za godzinę </t>
  </si>
  <si>
    <t>liczba godzin pracy</t>
  </si>
  <si>
    <t>Honoraria (umowy zlecenie i o dzieło) tab2</t>
  </si>
  <si>
    <t>Wynagrodzenie osobowe pracowników tab 1</t>
  </si>
  <si>
    <t>pola kture zostaną obliczone automatycznie</t>
  </si>
  <si>
    <t>pola kture należy wypełnić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</si>
</sst>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4" borderId="1" xfId="0" applyFill="1" applyBorder="1"/>
    <xf numFmtId="0" fontId="0" fillId="5" borderId="0" xfId="0" applyFill="1"/>
    <xf numFmtId="0" fontId="0" fillId="3" borderId="1" xfId="0" applyFill="1" applyBorder="1"/>
    <xf numFmtId="0" fontId="0" fillId="0" borderId="1" xfId="0" applyBorder="1"/>
    <xf numFmtId="0" fontId="0" fillId="2" borderId="1" xfId="0" applyFill="1" applyBorder="1"/>
    <xf numFmtId="0" fontId="0" fillId="5" borderId="1" xfId="0" applyFill="1" applyBorder="1"/>
    <xf numFmtId="0" fontId="1" fillId="0" borderId="2" xfId="0" applyFont="1" applyBorder="1"/>
    <xf numFmtId="0" fontId="0" fillId="2" borderId="2" xfId="0" applyFill="1" applyBorder="1"/>
    <xf numFmtId="0" fontId="0" fillId="5" borderId="2" xfId="0" applyFill="1" applyBorder="1"/>
    <xf numFmtId="0" fontId="0" fillId="0" borderId="2" xfId="0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G35" sqref="G35"/>
    </sheetView>
  </sheetViews>
  <sheetFormatPr defaultRowHeight="15" x14ac:dyDescent="0.25"/>
  <cols>
    <col min="1" max="1" width="10.42578125" customWidth="1"/>
    <col min="2" max="2" width="9.85546875" style="2" bestFit="1" customWidth="1"/>
    <col min="3" max="4" width="9.140625" style="2"/>
    <col min="5" max="7" width="9.140625" style="4"/>
  </cols>
  <sheetData>
    <row r="2" spans="1:9" x14ac:dyDescent="0.25">
      <c r="B2" s="17" t="s">
        <v>0</v>
      </c>
      <c r="C2" s="17"/>
      <c r="D2" s="17"/>
      <c r="E2" s="18" t="s">
        <v>4</v>
      </c>
      <c r="F2" s="18"/>
      <c r="G2" s="18"/>
    </row>
    <row r="3" spans="1:9" x14ac:dyDescent="0.25">
      <c r="B3" s="2" t="s">
        <v>1</v>
      </c>
      <c r="C3" s="2" t="s">
        <v>2</v>
      </c>
      <c r="D3" s="2" t="s">
        <v>3</v>
      </c>
      <c r="H3" s="5"/>
      <c r="I3" s="5"/>
    </row>
    <row r="4" spans="1:9" x14ac:dyDescent="0.25">
      <c r="A4" t="s">
        <v>5</v>
      </c>
      <c r="B4" s="2">
        <f>B5+B6+B7+B8+B9+B10+B11</f>
        <v>2500</v>
      </c>
      <c r="C4" s="2">
        <f t="shared" ref="C4:D4" si="0">C5+C6+C7+C8+C9+C10+C11</f>
        <v>12700</v>
      </c>
      <c r="D4" s="2">
        <f t="shared" si="0"/>
        <v>12610</v>
      </c>
      <c r="E4" s="2">
        <f t="shared" ref="E4" si="1">E5+E6+E7+E8+E9+E10+E11</f>
        <v>2500</v>
      </c>
      <c r="F4" s="2">
        <f t="shared" ref="F4" si="2">F5+F6+F7+F8+F9+F10+F11</f>
        <v>2948</v>
      </c>
      <c r="G4" s="2">
        <f t="shared" ref="G4" si="3">G5+G6+G7+G8+G9+G10+G11</f>
        <v>22362</v>
      </c>
      <c r="H4" s="2">
        <f>SUM(B4:D4)</f>
        <v>27810</v>
      </c>
      <c r="I4" s="2">
        <f>SUM(E4:G4)</f>
        <v>27810</v>
      </c>
    </row>
    <row r="5" spans="1:9" x14ac:dyDescent="0.25">
      <c r="B5" s="2">
        <v>2000</v>
      </c>
      <c r="C5" s="2">
        <v>1380</v>
      </c>
      <c r="D5" s="2">
        <v>6478</v>
      </c>
      <c r="E5" s="4">
        <v>2000</v>
      </c>
      <c r="F5" s="4">
        <v>1380</v>
      </c>
      <c r="G5" s="4">
        <v>9752</v>
      </c>
      <c r="H5" s="2"/>
      <c r="I5" s="2"/>
    </row>
    <row r="6" spans="1:9" x14ac:dyDescent="0.25">
      <c r="B6" s="2">
        <v>500</v>
      </c>
      <c r="C6" s="2">
        <v>1568</v>
      </c>
      <c r="D6" s="2">
        <v>2584</v>
      </c>
      <c r="E6" s="4">
        <v>500</v>
      </c>
      <c r="F6" s="4">
        <v>1568</v>
      </c>
      <c r="G6" s="4">
        <v>6478</v>
      </c>
      <c r="H6" s="2"/>
      <c r="I6" s="2"/>
    </row>
    <row r="7" spans="1:9" x14ac:dyDescent="0.25">
      <c r="C7" s="2">
        <v>9752</v>
      </c>
      <c r="D7" s="2">
        <v>3548</v>
      </c>
      <c r="G7" s="4">
        <v>2584</v>
      </c>
      <c r="H7" s="2"/>
      <c r="I7" s="2"/>
    </row>
    <row r="8" spans="1:9" x14ac:dyDescent="0.25">
      <c r="G8" s="4">
        <v>3548</v>
      </c>
      <c r="H8" s="2"/>
      <c r="I8" s="2"/>
    </row>
    <row r="9" spans="1:9" x14ac:dyDescent="0.25">
      <c r="H9" s="2"/>
      <c r="I9" s="2"/>
    </row>
    <row r="10" spans="1:9" x14ac:dyDescent="0.25">
      <c r="H10" s="2"/>
      <c r="I10" s="2"/>
    </row>
    <row r="11" spans="1:9" x14ac:dyDescent="0.25">
      <c r="H11" s="2"/>
      <c r="I11" s="2"/>
    </row>
    <row r="12" spans="1:9" x14ac:dyDescent="0.25">
      <c r="A12" t="s">
        <v>6</v>
      </c>
      <c r="B12" s="2">
        <f>B13+B14+B15+B16+B17</f>
        <v>0</v>
      </c>
      <c r="C12" s="2">
        <f t="shared" ref="C12:D12" si="4">C13+C14+C15+C16+C17</f>
        <v>6730</v>
      </c>
      <c r="D12" s="2">
        <f t="shared" si="4"/>
        <v>0</v>
      </c>
      <c r="E12" s="2">
        <f t="shared" ref="E12" si="5">E13+E14+E15+E16+E17</f>
        <v>1350</v>
      </c>
      <c r="F12" s="2">
        <f t="shared" ref="F12" si="6">F13+F14+F15+F16+F17</f>
        <v>5380</v>
      </c>
      <c r="G12" s="2">
        <f t="shared" ref="G12" si="7">G13+G14+G15+G16+G17</f>
        <v>0</v>
      </c>
      <c r="H12" s="2">
        <f t="shared" ref="H12:H28" si="8">SUM(B12:D12)</f>
        <v>6730</v>
      </c>
      <c r="I12" s="2">
        <f t="shared" ref="I12:I28" si="9">SUM(E12:G12)</f>
        <v>6730</v>
      </c>
    </row>
    <row r="13" spans="1:9" x14ac:dyDescent="0.25">
      <c r="C13" s="2">
        <v>1350</v>
      </c>
      <c r="E13" s="4">
        <v>1350</v>
      </c>
      <c r="F13" s="4">
        <v>5380</v>
      </c>
      <c r="H13" s="2"/>
      <c r="I13" s="2"/>
    </row>
    <row r="14" spans="1:9" x14ac:dyDescent="0.25">
      <c r="C14" s="2">
        <v>5380</v>
      </c>
      <c r="H14" s="2"/>
      <c r="I14" s="2"/>
    </row>
    <row r="15" spans="1:9" x14ac:dyDescent="0.25">
      <c r="H15" s="2"/>
      <c r="I15" s="2"/>
    </row>
    <row r="16" spans="1:9" x14ac:dyDescent="0.25">
      <c r="H16" s="2"/>
      <c r="I16" s="2"/>
    </row>
    <row r="17" spans="1:9" x14ac:dyDescent="0.25">
      <c r="H17" s="2"/>
      <c r="I17" s="2"/>
    </row>
    <row r="18" spans="1:9" x14ac:dyDescent="0.25">
      <c r="A18" t="s">
        <v>8</v>
      </c>
      <c r="B18" s="2">
        <f>B4*1.085+B12</f>
        <v>2712.5</v>
      </c>
      <c r="C18" s="2">
        <f t="shared" ref="C18:G18" si="10">C4*1.085+C12</f>
        <v>20509.5</v>
      </c>
      <c r="D18" s="2">
        <f t="shared" si="10"/>
        <v>13681.85</v>
      </c>
      <c r="E18" s="2">
        <f t="shared" si="10"/>
        <v>4062.5</v>
      </c>
      <c r="F18" s="2">
        <f t="shared" si="10"/>
        <v>8578.58</v>
      </c>
      <c r="G18" s="2">
        <f t="shared" si="10"/>
        <v>24262.77</v>
      </c>
      <c r="H18" s="2">
        <f t="shared" si="8"/>
        <v>36903.85</v>
      </c>
      <c r="I18" s="2">
        <f t="shared" si="9"/>
        <v>36903.85</v>
      </c>
    </row>
    <row r="19" spans="1:9" x14ac:dyDescent="0.25">
      <c r="A19" t="s">
        <v>10</v>
      </c>
      <c r="B19" s="4">
        <v>235</v>
      </c>
      <c r="C19" s="4"/>
      <c r="D19" s="4">
        <v>200</v>
      </c>
      <c r="E19" s="4">
        <v>235</v>
      </c>
      <c r="G19" s="4">
        <v>200</v>
      </c>
      <c r="H19" s="2"/>
      <c r="I19" s="2"/>
    </row>
    <row r="20" spans="1:9" x14ac:dyDescent="0.25">
      <c r="A20" t="s">
        <v>11</v>
      </c>
      <c r="B20" s="4"/>
      <c r="C20" s="4">
        <v>254</v>
      </c>
      <c r="D20" s="4">
        <v>257</v>
      </c>
      <c r="F20" s="4">
        <v>254</v>
      </c>
      <c r="G20" s="4">
        <v>257</v>
      </c>
      <c r="H20" s="2"/>
      <c r="I20" s="2"/>
    </row>
    <row r="21" spans="1:9" x14ac:dyDescent="0.25">
      <c r="A21" t="s">
        <v>12</v>
      </c>
      <c r="B21" s="4"/>
      <c r="C21" s="4">
        <v>158</v>
      </c>
      <c r="D21" s="4">
        <v>148</v>
      </c>
      <c r="F21" s="4">
        <v>158</v>
      </c>
      <c r="G21" s="4">
        <v>148</v>
      </c>
      <c r="H21" s="2"/>
      <c r="I21" s="2"/>
    </row>
    <row r="22" spans="1:9" x14ac:dyDescent="0.25">
      <c r="A22" t="s">
        <v>13</v>
      </c>
      <c r="B22" s="4"/>
      <c r="C22" s="4"/>
      <c r="D22" s="4"/>
      <c r="H22" s="2"/>
      <c r="I22" s="2"/>
    </row>
    <row r="23" spans="1:9" x14ac:dyDescent="0.25">
      <c r="A23" t="s">
        <v>9</v>
      </c>
      <c r="B23" s="2">
        <f>SUM(B19:B22)</f>
        <v>235</v>
      </c>
      <c r="C23" s="2">
        <f t="shared" ref="C23:G23" si="11">SUM(C19:C22)</f>
        <v>412</v>
      </c>
      <c r="D23" s="2">
        <f t="shared" si="11"/>
        <v>605</v>
      </c>
      <c r="E23" s="2">
        <f t="shared" si="11"/>
        <v>235</v>
      </c>
      <c r="F23" s="2">
        <f t="shared" si="11"/>
        <v>412</v>
      </c>
      <c r="G23" s="2">
        <f t="shared" si="11"/>
        <v>605</v>
      </c>
      <c r="H23" s="2">
        <f t="shared" si="8"/>
        <v>1252</v>
      </c>
      <c r="I23" s="2">
        <f t="shared" si="9"/>
        <v>1252</v>
      </c>
    </row>
    <row r="24" spans="1:9" x14ac:dyDescent="0.25">
      <c r="A24" t="s">
        <v>7</v>
      </c>
      <c r="B24" s="2">
        <f>B18+B23</f>
        <v>2947.5</v>
      </c>
      <c r="C24" s="2">
        <f t="shared" ref="C24:G24" si="12">C18+C23</f>
        <v>20921.5</v>
      </c>
      <c r="D24" s="2">
        <f t="shared" si="12"/>
        <v>14286.85</v>
      </c>
      <c r="E24" s="2">
        <f t="shared" si="12"/>
        <v>4297.5</v>
      </c>
      <c r="F24" s="2">
        <f t="shared" si="12"/>
        <v>8990.58</v>
      </c>
      <c r="G24" s="2">
        <f t="shared" si="12"/>
        <v>24867.77</v>
      </c>
      <c r="H24" s="2">
        <f t="shared" si="8"/>
        <v>38155.85</v>
      </c>
      <c r="I24" s="2">
        <f t="shared" si="9"/>
        <v>38155.85</v>
      </c>
    </row>
    <row r="25" spans="1:9" x14ac:dyDescent="0.25">
      <c r="H25" s="2"/>
      <c r="I25" s="2"/>
    </row>
    <row r="26" spans="1:9" x14ac:dyDescent="0.25">
      <c r="A26" t="s">
        <v>14</v>
      </c>
      <c r="B26" s="2">
        <f>0.1964*B18+1.05*(0.12*(B23+0.1964*B18)+0.18*(B23+0.1964*B18))</f>
        <v>774.57152500000007</v>
      </c>
      <c r="C26" s="2">
        <f t="shared" ref="C26:G26" si="13">0.1964*C18+1.05*(0.12*(C23+0.1964*C18)+0.18*(C23+0.1964*C18))</f>
        <v>5426.6865269999998</v>
      </c>
      <c r="D26" s="2">
        <f t="shared" si="13"/>
        <v>3724.1316720999998</v>
      </c>
      <c r="E26" s="2">
        <f t="shared" si="13"/>
        <v>1123.2306249999999</v>
      </c>
      <c r="F26" s="2">
        <f t="shared" si="13"/>
        <v>2345.3355422799996</v>
      </c>
      <c r="G26" s="2">
        <f t="shared" si="13"/>
        <v>6456.8235568199998</v>
      </c>
      <c r="H26" s="2">
        <f t="shared" si="8"/>
        <v>9925.3897240999995</v>
      </c>
      <c r="I26" s="2">
        <f t="shared" si="9"/>
        <v>9925.3897240999995</v>
      </c>
    </row>
    <row r="27" spans="1:9" x14ac:dyDescent="0.25">
      <c r="H27" s="2"/>
      <c r="I27" s="2">
        <f t="shared" si="9"/>
        <v>0</v>
      </c>
    </row>
    <row r="28" spans="1:9" x14ac:dyDescent="0.25">
      <c r="A28" t="s">
        <v>15</v>
      </c>
      <c r="B28" s="2">
        <f>B24+B26</f>
        <v>3722.0715250000003</v>
      </c>
      <c r="C28" s="2">
        <f t="shared" ref="C28:G28" si="14">C24+C26</f>
        <v>26348.186526999998</v>
      </c>
      <c r="D28" s="2">
        <f t="shared" si="14"/>
        <v>18010.981672099999</v>
      </c>
      <c r="E28" s="2">
        <f t="shared" si="14"/>
        <v>5420.7306250000001</v>
      </c>
      <c r="F28" s="2">
        <f t="shared" si="14"/>
        <v>11335.915542279999</v>
      </c>
      <c r="G28" s="2">
        <f t="shared" si="14"/>
        <v>31324.59355682</v>
      </c>
      <c r="H28" s="2">
        <f t="shared" si="8"/>
        <v>48081.2397241</v>
      </c>
      <c r="I28" s="2">
        <f t="shared" si="9"/>
        <v>48081.2397241</v>
      </c>
    </row>
    <row r="29" spans="1:9" x14ac:dyDescent="0.25">
      <c r="H29" s="5"/>
      <c r="I29" s="5"/>
    </row>
  </sheetData>
  <mergeCells count="2">
    <mergeCell ref="B2:D2"/>
    <mergeCell ref="E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topLeftCell="H34" zoomScale="80" zoomScaleNormal="80" workbookViewId="0">
      <selection activeCell="G59" sqref="G59:H69"/>
    </sheetView>
  </sheetViews>
  <sheetFormatPr defaultRowHeight="15" x14ac:dyDescent="0.25"/>
  <cols>
    <col min="2" max="2" width="41.140625" customWidth="1"/>
    <col min="4" max="4" width="10.28515625" customWidth="1"/>
    <col min="5" max="5" width="17.5703125" customWidth="1"/>
    <col min="8" max="8" width="39.42578125" customWidth="1"/>
    <col min="11" max="11" width="18.7109375" customWidth="1"/>
  </cols>
  <sheetData>
    <row r="1" spans="1:12" x14ac:dyDescent="0.25">
      <c r="B1" s="3" t="s">
        <v>45</v>
      </c>
    </row>
    <row r="2" spans="1:12" ht="13.5" customHeight="1" x14ac:dyDescent="0.25">
      <c r="B2" s="1" t="s">
        <v>44</v>
      </c>
      <c r="L2" s="16"/>
    </row>
    <row r="5" spans="1:12" ht="15.75" thickBot="1" x14ac:dyDescent="0.3"/>
    <row r="6" spans="1:12" ht="21" x14ac:dyDescent="0.35">
      <c r="A6" s="21" t="s">
        <v>43</v>
      </c>
      <c r="B6" s="22"/>
      <c r="C6" s="22"/>
      <c r="D6" s="22"/>
      <c r="E6" s="23"/>
      <c r="F6" s="15"/>
      <c r="G6" s="21" t="s">
        <v>42</v>
      </c>
      <c r="H6" s="22"/>
      <c r="I6" s="22"/>
      <c r="J6" s="22"/>
      <c r="K6" s="23"/>
    </row>
    <row r="7" spans="1:12" ht="45.75" thickBot="1" x14ac:dyDescent="0.3">
      <c r="A7" s="14" t="s">
        <v>35</v>
      </c>
      <c r="B7" s="13" t="s">
        <v>38</v>
      </c>
      <c r="C7" s="13" t="s">
        <v>41</v>
      </c>
      <c r="D7" s="13" t="s">
        <v>40</v>
      </c>
      <c r="E7" s="12" t="s">
        <v>39</v>
      </c>
      <c r="G7" s="14" t="s">
        <v>35</v>
      </c>
      <c r="H7" s="13" t="s">
        <v>38</v>
      </c>
      <c r="I7" s="13" t="str">
        <f>C7</f>
        <v>liczba godzin pracy</v>
      </c>
      <c r="J7" s="13" t="str">
        <f>D7</f>
        <v xml:space="preserve">sawka za godzinę </v>
      </c>
      <c r="K7" s="12" t="str">
        <f>E7</f>
        <v>kwota wynagrodzenia</v>
      </c>
    </row>
    <row r="8" spans="1:12" x14ac:dyDescent="0.25">
      <c r="A8" s="11">
        <v>1</v>
      </c>
      <c r="B8" s="10"/>
      <c r="C8" s="10"/>
      <c r="D8" s="10"/>
      <c r="E8" s="9">
        <f t="shared" ref="E8:E41" si="0">C8*D8</f>
        <v>0</v>
      </c>
      <c r="G8" s="11">
        <f t="shared" ref="G8:G41" si="1">A8</f>
        <v>1</v>
      </c>
      <c r="H8" s="10"/>
      <c r="I8" s="10"/>
      <c r="J8" s="10"/>
      <c r="K8" s="9">
        <f t="shared" ref="K8:K41" si="2">I8*J8</f>
        <v>0</v>
      </c>
    </row>
    <row r="9" spans="1:12" x14ac:dyDescent="0.25">
      <c r="A9" s="5">
        <v>2</v>
      </c>
      <c r="B9" s="7"/>
      <c r="C9" s="7"/>
      <c r="D9" s="7"/>
      <c r="E9" s="6">
        <f t="shared" si="0"/>
        <v>0</v>
      </c>
      <c r="G9" s="5">
        <f t="shared" si="1"/>
        <v>2</v>
      </c>
      <c r="H9" s="7"/>
      <c r="I9" s="7"/>
      <c r="J9" s="7"/>
      <c r="K9" s="6">
        <f t="shared" si="2"/>
        <v>0</v>
      </c>
    </row>
    <row r="10" spans="1:12" x14ac:dyDescent="0.25">
      <c r="A10" s="5">
        <v>3</v>
      </c>
      <c r="B10" s="7"/>
      <c r="C10" s="7"/>
      <c r="D10" s="7"/>
      <c r="E10" s="6">
        <f t="shared" si="0"/>
        <v>0</v>
      </c>
      <c r="G10" s="5">
        <f t="shared" si="1"/>
        <v>3</v>
      </c>
      <c r="H10" s="7"/>
      <c r="I10" s="7"/>
      <c r="J10" s="7"/>
      <c r="K10" s="6">
        <f t="shared" si="2"/>
        <v>0</v>
      </c>
    </row>
    <row r="11" spans="1:12" x14ac:dyDescent="0.25">
      <c r="A11" s="5">
        <v>4</v>
      </c>
      <c r="B11" s="7"/>
      <c r="C11" s="7"/>
      <c r="D11" s="7"/>
      <c r="E11" s="6">
        <f t="shared" si="0"/>
        <v>0</v>
      </c>
      <c r="G11" s="5">
        <f t="shared" si="1"/>
        <v>4</v>
      </c>
      <c r="H11" s="7"/>
      <c r="I11" s="7"/>
      <c r="J11" s="7"/>
      <c r="K11" s="6">
        <f t="shared" si="2"/>
        <v>0</v>
      </c>
    </row>
    <row r="12" spans="1:12" x14ac:dyDescent="0.25">
      <c r="A12" s="5">
        <v>5</v>
      </c>
      <c r="B12" s="7"/>
      <c r="C12" s="7"/>
      <c r="D12" s="7"/>
      <c r="E12" s="6">
        <f t="shared" si="0"/>
        <v>0</v>
      </c>
      <c r="G12" s="5">
        <f t="shared" si="1"/>
        <v>5</v>
      </c>
      <c r="H12" s="7"/>
      <c r="I12" s="7"/>
      <c r="J12" s="7"/>
      <c r="K12" s="6">
        <f t="shared" si="2"/>
        <v>0</v>
      </c>
    </row>
    <row r="13" spans="1:12" x14ac:dyDescent="0.25">
      <c r="A13" s="5">
        <v>6</v>
      </c>
      <c r="B13" s="7"/>
      <c r="C13" s="7"/>
      <c r="D13" s="7"/>
      <c r="E13" s="6">
        <f t="shared" si="0"/>
        <v>0</v>
      </c>
      <c r="G13" s="5">
        <f t="shared" si="1"/>
        <v>6</v>
      </c>
      <c r="H13" s="7"/>
      <c r="I13" s="7"/>
      <c r="J13" s="7"/>
      <c r="K13" s="6">
        <f t="shared" si="2"/>
        <v>0</v>
      </c>
    </row>
    <row r="14" spans="1:12" x14ac:dyDescent="0.25">
      <c r="A14" s="5">
        <v>7</v>
      </c>
      <c r="B14" s="7"/>
      <c r="C14" s="7"/>
      <c r="D14" s="7"/>
      <c r="E14" s="6">
        <f t="shared" si="0"/>
        <v>0</v>
      </c>
      <c r="G14" s="5">
        <f t="shared" si="1"/>
        <v>7</v>
      </c>
      <c r="H14" s="7"/>
      <c r="I14" s="7"/>
      <c r="J14" s="7"/>
      <c r="K14" s="6">
        <f t="shared" si="2"/>
        <v>0</v>
      </c>
    </row>
    <row r="15" spans="1:12" x14ac:dyDescent="0.25">
      <c r="A15" s="5">
        <v>8</v>
      </c>
      <c r="B15" s="7"/>
      <c r="C15" s="7"/>
      <c r="D15" s="7"/>
      <c r="E15" s="6">
        <f t="shared" si="0"/>
        <v>0</v>
      </c>
      <c r="G15" s="5">
        <f t="shared" si="1"/>
        <v>8</v>
      </c>
      <c r="H15" s="7"/>
      <c r="I15" s="7"/>
      <c r="J15" s="7"/>
      <c r="K15" s="6">
        <f t="shared" si="2"/>
        <v>0</v>
      </c>
    </row>
    <row r="16" spans="1:12" x14ac:dyDescent="0.25">
      <c r="A16" s="5">
        <v>9</v>
      </c>
      <c r="B16" s="7"/>
      <c r="C16" s="7"/>
      <c r="D16" s="7"/>
      <c r="E16" s="6">
        <f t="shared" si="0"/>
        <v>0</v>
      </c>
      <c r="G16" s="5">
        <f t="shared" si="1"/>
        <v>9</v>
      </c>
      <c r="H16" s="7"/>
      <c r="I16" s="7"/>
      <c r="J16" s="7"/>
      <c r="K16" s="6">
        <f t="shared" si="2"/>
        <v>0</v>
      </c>
    </row>
    <row r="17" spans="1:11" x14ac:dyDescent="0.25">
      <c r="A17" s="5">
        <v>10</v>
      </c>
      <c r="B17" s="7"/>
      <c r="C17" s="7"/>
      <c r="D17" s="7"/>
      <c r="E17" s="6">
        <f t="shared" si="0"/>
        <v>0</v>
      </c>
      <c r="G17" s="5">
        <f t="shared" si="1"/>
        <v>10</v>
      </c>
      <c r="H17" s="7"/>
      <c r="I17" s="7"/>
      <c r="J17" s="7"/>
      <c r="K17" s="6">
        <f t="shared" si="2"/>
        <v>0</v>
      </c>
    </row>
    <row r="18" spans="1:11" x14ac:dyDescent="0.25">
      <c r="A18" s="5">
        <v>11</v>
      </c>
      <c r="B18" s="7"/>
      <c r="C18" s="7"/>
      <c r="D18" s="7"/>
      <c r="E18" s="6">
        <f t="shared" si="0"/>
        <v>0</v>
      </c>
      <c r="G18" s="5">
        <f t="shared" si="1"/>
        <v>11</v>
      </c>
      <c r="H18" s="7"/>
      <c r="I18" s="7"/>
      <c r="J18" s="7"/>
      <c r="K18" s="6">
        <f t="shared" si="2"/>
        <v>0</v>
      </c>
    </row>
    <row r="19" spans="1:11" x14ac:dyDescent="0.25">
      <c r="A19" s="5">
        <v>12</v>
      </c>
      <c r="B19" s="7"/>
      <c r="C19" s="7"/>
      <c r="D19" s="7"/>
      <c r="E19" s="6">
        <f t="shared" si="0"/>
        <v>0</v>
      </c>
      <c r="G19" s="5">
        <f t="shared" si="1"/>
        <v>12</v>
      </c>
      <c r="H19" s="7"/>
      <c r="I19" s="7"/>
      <c r="J19" s="7"/>
      <c r="K19" s="6">
        <f t="shared" si="2"/>
        <v>0</v>
      </c>
    </row>
    <row r="20" spans="1:11" x14ac:dyDescent="0.25">
      <c r="A20" s="5">
        <v>13</v>
      </c>
      <c r="B20" s="7"/>
      <c r="C20" s="7"/>
      <c r="D20" s="7"/>
      <c r="E20" s="6">
        <f t="shared" si="0"/>
        <v>0</v>
      </c>
      <c r="G20" s="5">
        <f t="shared" si="1"/>
        <v>13</v>
      </c>
      <c r="H20" s="7"/>
      <c r="I20" s="7"/>
      <c r="J20" s="7"/>
      <c r="K20" s="6">
        <f t="shared" si="2"/>
        <v>0</v>
      </c>
    </row>
    <row r="21" spans="1:11" x14ac:dyDescent="0.25">
      <c r="A21" s="5">
        <v>14</v>
      </c>
      <c r="B21" s="7"/>
      <c r="C21" s="7"/>
      <c r="D21" s="7"/>
      <c r="E21" s="6">
        <f t="shared" si="0"/>
        <v>0</v>
      </c>
      <c r="G21" s="5">
        <f t="shared" si="1"/>
        <v>14</v>
      </c>
      <c r="H21" s="7"/>
      <c r="I21" s="7"/>
      <c r="J21" s="7"/>
      <c r="K21" s="6">
        <f t="shared" si="2"/>
        <v>0</v>
      </c>
    </row>
    <row r="22" spans="1:11" x14ac:dyDescent="0.25">
      <c r="A22" s="5">
        <v>15</v>
      </c>
      <c r="B22" s="7"/>
      <c r="C22" s="7"/>
      <c r="D22" s="7"/>
      <c r="E22" s="6">
        <f t="shared" si="0"/>
        <v>0</v>
      </c>
      <c r="G22" s="5">
        <f t="shared" si="1"/>
        <v>15</v>
      </c>
      <c r="H22" s="7"/>
      <c r="I22" s="7"/>
      <c r="J22" s="7"/>
      <c r="K22" s="6">
        <f t="shared" si="2"/>
        <v>0</v>
      </c>
    </row>
    <row r="23" spans="1:11" x14ac:dyDescent="0.25">
      <c r="A23" s="5">
        <v>16</v>
      </c>
      <c r="B23" s="7"/>
      <c r="C23" s="7"/>
      <c r="D23" s="7"/>
      <c r="E23" s="6">
        <f t="shared" si="0"/>
        <v>0</v>
      </c>
      <c r="G23" s="5">
        <f t="shared" si="1"/>
        <v>16</v>
      </c>
      <c r="H23" s="7"/>
      <c r="I23" s="7"/>
      <c r="J23" s="7"/>
      <c r="K23" s="6">
        <f t="shared" si="2"/>
        <v>0</v>
      </c>
    </row>
    <row r="24" spans="1:11" x14ac:dyDescent="0.25">
      <c r="A24" s="5">
        <v>17</v>
      </c>
      <c r="B24" s="7"/>
      <c r="C24" s="7"/>
      <c r="D24" s="7"/>
      <c r="E24" s="6">
        <f t="shared" si="0"/>
        <v>0</v>
      </c>
      <c r="G24" s="5">
        <f t="shared" si="1"/>
        <v>17</v>
      </c>
      <c r="H24" s="7"/>
      <c r="I24" s="7"/>
      <c r="J24" s="7"/>
      <c r="K24" s="6">
        <f t="shared" si="2"/>
        <v>0</v>
      </c>
    </row>
    <row r="25" spans="1:11" x14ac:dyDescent="0.25">
      <c r="A25" s="5">
        <v>18</v>
      </c>
      <c r="B25" s="7"/>
      <c r="C25" s="7"/>
      <c r="D25" s="7"/>
      <c r="E25" s="6">
        <f t="shared" si="0"/>
        <v>0</v>
      </c>
      <c r="G25" s="5">
        <f t="shared" si="1"/>
        <v>18</v>
      </c>
      <c r="H25" s="7"/>
      <c r="I25" s="7"/>
      <c r="J25" s="7"/>
      <c r="K25" s="6">
        <f t="shared" si="2"/>
        <v>0</v>
      </c>
    </row>
    <row r="26" spans="1:11" x14ac:dyDescent="0.25">
      <c r="A26" s="5">
        <v>19</v>
      </c>
      <c r="B26" s="7"/>
      <c r="C26" s="7"/>
      <c r="D26" s="7"/>
      <c r="E26" s="6">
        <f t="shared" si="0"/>
        <v>0</v>
      </c>
      <c r="G26" s="5">
        <f t="shared" si="1"/>
        <v>19</v>
      </c>
      <c r="H26" s="7"/>
      <c r="I26" s="7"/>
      <c r="J26" s="7"/>
      <c r="K26" s="6">
        <f t="shared" si="2"/>
        <v>0</v>
      </c>
    </row>
    <row r="27" spans="1:11" x14ac:dyDescent="0.25">
      <c r="A27" s="5">
        <v>20</v>
      </c>
      <c r="B27" s="7"/>
      <c r="C27" s="7"/>
      <c r="D27" s="7"/>
      <c r="E27" s="6">
        <f t="shared" si="0"/>
        <v>0</v>
      </c>
      <c r="G27" s="5">
        <f t="shared" si="1"/>
        <v>20</v>
      </c>
      <c r="H27" s="7"/>
      <c r="I27" s="7"/>
      <c r="J27" s="7"/>
      <c r="K27" s="6">
        <f t="shared" si="2"/>
        <v>0</v>
      </c>
    </row>
    <row r="28" spans="1:11" x14ac:dyDescent="0.25">
      <c r="A28" s="5">
        <v>21</v>
      </c>
      <c r="B28" s="7"/>
      <c r="C28" s="7"/>
      <c r="D28" s="7"/>
      <c r="E28" s="6">
        <f t="shared" si="0"/>
        <v>0</v>
      </c>
      <c r="G28" s="5">
        <f t="shared" si="1"/>
        <v>21</v>
      </c>
      <c r="H28" s="7"/>
      <c r="I28" s="7"/>
      <c r="J28" s="7"/>
      <c r="K28" s="6">
        <f t="shared" si="2"/>
        <v>0</v>
      </c>
    </row>
    <row r="29" spans="1:11" x14ac:dyDescent="0.25">
      <c r="A29" s="5">
        <v>22</v>
      </c>
      <c r="B29" s="7"/>
      <c r="C29" s="7"/>
      <c r="D29" s="7"/>
      <c r="E29" s="6">
        <f t="shared" si="0"/>
        <v>0</v>
      </c>
      <c r="G29" s="5">
        <f t="shared" si="1"/>
        <v>22</v>
      </c>
      <c r="H29" s="7"/>
      <c r="I29" s="7"/>
      <c r="J29" s="7"/>
      <c r="K29" s="6">
        <f t="shared" si="2"/>
        <v>0</v>
      </c>
    </row>
    <row r="30" spans="1:11" x14ac:dyDescent="0.25">
      <c r="A30" s="5">
        <v>23</v>
      </c>
      <c r="B30" s="7"/>
      <c r="C30" s="7"/>
      <c r="D30" s="7"/>
      <c r="E30" s="6">
        <f t="shared" si="0"/>
        <v>0</v>
      </c>
      <c r="G30" s="5">
        <f t="shared" si="1"/>
        <v>23</v>
      </c>
      <c r="H30" s="7"/>
      <c r="I30" s="7"/>
      <c r="J30" s="7"/>
      <c r="K30" s="6">
        <f t="shared" si="2"/>
        <v>0</v>
      </c>
    </row>
    <row r="31" spans="1:11" x14ac:dyDescent="0.25">
      <c r="A31" s="5">
        <v>24</v>
      </c>
      <c r="B31" s="7"/>
      <c r="C31" s="7"/>
      <c r="D31" s="7"/>
      <c r="E31" s="6">
        <f t="shared" si="0"/>
        <v>0</v>
      </c>
      <c r="G31" s="5">
        <f t="shared" si="1"/>
        <v>24</v>
      </c>
      <c r="H31" s="7"/>
      <c r="I31" s="7"/>
      <c r="J31" s="7"/>
      <c r="K31" s="6">
        <f t="shared" si="2"/>
        <v>0</v>
      </c>
    </row>
    <row r="32" spans="1:11" x14ac:dyDescent="0.25">
      <c r="A32" s="5">
        <v>25</v>
      </c>
      <c r="B32" s="7"/>
      <c r="C32" s="7"/>
      <c r="D32" s="7"/>
      <c r="E32" s="6">
        <f t="shared" si="0"/>
        <v>0</v>
      </c>
      <c r="G32" s="5">
        <f t="shared" si="1"/>
        <v>25</v>
      </c>
      <c r="H32" s="7"/>
      <c r="I32" s="7"/>
      <c r="J32" s="7"/>
      <c r="K32" s="6">
        <f t="shared" si="2"/>
        <v>0</v>
      </c>
    </row>
    <row r="33" spans="1:21" x14ac:dyDescent="0.25">
      <c r="A33" s="5">
        <v>26</v>
      </c>
      <c r="B33" s="7"/>
      <c r="C33" s="7"/>
      <c r="D33" s="7"/>
      <c r="E33" s="6">
        <f t="shared" si="0"/>
        <v>0</v>
      </c>
      <c r="G33" s="5">
        <f t="shared" si="1"/>
        <v>26</v>
      </c>
      <c r="H33" s="7"/>
      <c r="I33" s="7"/>
      <c r="J33" s="7"/>
      <c r="K33" s="6">
        <f t="shared" si="2"/>
        <v>0</v>
      </c>
    </row>
    <row r="34" spans="1:21" x14ac:dyDescent="0.25">
      <c r="A34" s="5">
        <v>27</v>
      </c>
      <c r="B34" s="7"/>
      <c r="C34" s="7"/>
      <c r="D34" s="7"/>
      <c r="E34" s="6">
        <f t="shared" si="0"/>
        <v>0</v>
      </c>
      <c r="G34" s="5">
        <f t="shared" si="1"/>
        <v>27</v>
      </c>
      <c r="H34" s="7"/>
      <c r="I34" s="7"/>
      <c r="J34" s="7"/>
      <c r="K34" s="6">
        <f t="shared" si="2"/>
        <v>0</v>
      </c>
    </row>
    <row r="35" spans="1:21" x14ac:dyDescent="0.25">
      <c r="A35" s="5">
        <v>28</v>
      </c>
      <c r="B35" s="7"/>
      <c r="C35" s="7"/>
      <c r="D35" s="7"/>
      <c r="E35" s="6">
        <f t="shared" si="0"/>
        <v>0</v>
      </c>
      <c r="G35" s="5">
        <f t="shared" si="1"/>
        <v>28</v>
      </c>
      <c r="H35" s="7"/>
      <c r="I35" s="7"/>
      <c r="J35" s="7"/>
      <c r="K35" s="6">
        <f t="shared" si="2"/>
        <v>0</v>
      </c>
    </row>
    <row r="36" spans="1:21" x14ac:dyDescent="0.25">
      <c r="A36" s="5">
        <v>29</v>
      </c>
      <c r="B36" s="7"/>
      <c r="C36" s="7"/>
      <c r="D36" s="7"/>
      <c r="E36" s="6">
        <f t="shared" si="0"/>
        <v>0</v>
      </c>
      <c r="G36" s="5">
        <f t="shared" si="1"/>
        <v>29</v>
      </c>
      <c r="H36" s="7"/>
      <c r="I36" s="7"/>
      <c r="J36" s="7"/>
      <c r="K36" s="6">
        <f t="shared" si="2"/>
        <v>0</v>
      </c>
    </row>
    <row r="37" spans="1:21" x14ac:dyDescent="0.25">
      <c r="A37" s="5">
        <v>30</v>
      </c>
      <c r="B37" s="7"/>
      <c r="C37" s="7"/>
      <c r="D37" s="7"/>
      <c r="E37" s="6">
        <f t="shared" si="0"/>
        <v>0</v>
      </c>
      <c r="G37" s="5">
        <f t="shared" si="1"/>
        <v>30</v>
      </c>
      <c r="H37" s="7"/>
      <c r="I37" s="7"/>
      <c r="J37" s="7"/>
      <c r="K37" s="6">
        <f t="shared" si="2"/>
        <v>0</v>
      </c>
    </row>
    <row r="38" spans="1:21" x14ac:dyDescent="0.25">
      <c r="A38" s="5">
        <v>31</v>
      </c>
      <c r="B38" s="7"/>
      <c r="C38" s="7"/>
      <c r="D38" s="7"/>
      <c r="E38" s="6">
        <f t="shared" si="0"/>
        <v>0</v>
      </c>
      <c r="G38" s="5">
        <f t="shared" si="1"/>
        <v>31</v>
      </c>
      <c r="H38" s="7"/>
      <c r="I38" s="7"/>
      <c r="J38" s="7"/>
      <c r="K38" s="6">
        <f t="shared" si="2"/>
        <v>0</v>
      </c>
    </row>
    <row r="39" spans="1:21" x14ac:dyDescent="0.25">
      <c r="A39" s="5">
        <v>32</v>
      </c>
      <c r="B39" s="7"/>
      <c r="C39" s="7"/>
      <c r="D39" s="7"/>
      <c r="E39" s="6">
        <f t="shared" si="0"/>
        <v>0</v>
      </c>
      <c r="G39" s="5">
        <f t="shared" si="1"/>
        <v>32</v>
      </c>
      <c r="H39" s="7"/>
      <c r="I39" s="7"/>
      <c r="J39" s="7"/>
      <c r="K39" s="6">
        <f t="shared" si="2"/>
        <v>0</v>
      </c>
    </row>
    <row r="40" spans="1:21" x14ac:dyDescent="0.25">
      <c r="A40" s="5">
        <v>33</v>
      </c>
      <c r="B40" s="7"/>
      <c r="C40" s="7"/>
      <c r="D40" s="7"/>
      <c r="E40" s="6">
        <f t="shared" si="0"/>
        <v>0</v>
      </c>
      <c r="G40" s="5">
        <f t="shared" si="1"/>
        <v>33</v>
      </c>
      <c r="H40" s="7"/>
      <c r="I40" s="7"/>
      <c r="J40" s="7"/>
      <c r="K40" s="6">
        <f t="shared" si="2"/>
        <v>0</v>
      </c>
    </row>
    <row r="41" spans="1:21" x14ac:dyDescent="0.25">
      <c r="A41" s="5">
        <v>34</v>
      </c>
      <c r="B41" s="7"/>
      <c r="C41" s="7"/>
      <c r="D41" s="7"/>
      <c r="E41" s="6">
        <f t="shared" si="0"/>
        <v>0</v>
      </c>
      <c r="G41" s="5">
        <f t="shared" si="1"/>
        <v>34</v>
      </c>
      <c r="H41" s="7"/>
      <c r="I41" s="7"/>
      <c r="J41" s="7"/>
      <c r="K41" s="6">
        <f t="shared" si="2"/>
        <v>0</v>
      </c>
      <c r="N41" s="17" t="s">
        <v>0</v>
      </c>
      <c r="O41" s="17"/>
      <c r="P41" s="17"/>
      <c r="Q41" s="18" t="s">
        <v>4</v>
      </c>
      <c r="R41" s="18"/>
      <c r="S41" s="18"/>
    </row>
    <row r="42" spans="1:21" x14ac:dyDescent="0.25">
      <c r="A42" s="5"/>
      <c r="B42" s="5" t="s">
        <v>37</v>
      </c>
      <c r="C42" s="6">
        <f>SUM(C8:C41)</f>
        <v>0</v>
      </c>
      <c r="D42" s="6">
        <f>SUM(D8:D41)</f>
        <v>0</v>
      </c>
      <c r="E42" s="6">
        <f>SUM(E8:E41)</f>
        <v>0</v>
      </c>
      <c r="G42" s="5"/>
      <c r="H42" s="5" t="s">
        <v>37</v>
      </c>
      <c r="I42" s="6">
        <f>SUM(I8:I41)</f>
        <v>0</v>
      </c>
      <c r="J42" s="6">
        <f>SUM(J8:J41)</f>
        <v>0</v>
      </c>
      <c r="K42" s="6">
        <f>SUM(K8:K41)</f>
        <v>0</v>
      </c>
      <c r="N42" s="2" t="s">
        <v>1</v>
      </c>
      <c r="O42" s="2" t="s">
        <v>2</v>
      </c>
      <c r="P42" s="2" t="s">
        <v>3</v>
      </c>
      <c r="Q42" s="4"/>
      <c r="R42" s="4"/>
      <c r="S42" s="4"/>
      <c r="T42" s="5"/>
      <c r="U42" s="5"/>
    </row>
    <row r="43" spans="1:21" x14ac:dyDescent="0.25">
      <c r="M43" t="s">
        <v>5</v>
      </c>
      <c r="N43" s="2">
        <f>N44+N45+N46+N47+N48+N49+N50</f>
        <v>2500</v>
      </c>
      <c r="O43" s="2">
        <f t="shared" ref="O43:S43" si="3">O44+O45+O46+O47+O48+O49+O50</f>
        <v>12700</v>
      </c>
      <c r="P43" s="2">
        <f t="shared" si="3"/>
        <v>12610</v>
      </c>
      <c r="Q43" s="2">
        <f t="shared" si="3"/>
        <v>2500</v>
      </c>
      <c r="R43" s="2">
        <f t="shared" si="3"/>
        <v>2948</v>
      </c>
      <c r="S43" s="2">
        <f t="shared" si="3"/>
        <v>22362</v>
      </c>
      <c r="T43" s="2">
        <f>SUM(N43:P43)</f>
        <v>27810</v>
      </c>
      <c r="U43" s="2">
        <f>SUM(Q43:S43)</f>
        <v>27810</v>
      </c>
    </row>
    <row r="44" spans="1:21" x14ac:dyDescent="0.25">
      <c r="N44" s="2">
        <v>2000</v>
      </c>
      <c r="O44" s="2">
        <v>1380</v>
      </c>
      <c r="P44" s="2">
        <v>6478</v>
      </c>
      <c r="Q44" s="4">
        <v>2000</v>
      </c>
      <c r="R44" s="4">
        <v>1380</v>
      </c>
      <c r="S44" s="4">
        <v>9752</v>
      </c>
      <c r="T44" s="2"/>
      <c r="U44" s="2"/>
    </row>
    <row r="45" spans="1:21" x14ac:dyDescent="0.25">
      <c r="N45" s="2">
        <v>500</v>
      </c>
      <c r="O45" s="2">
        <v>1568</v>
      </c>
      <c r="P45" s="2">
        <v>2584</v>
      </c>
      <c r="Q45" s="4">
        <v>500</v>
      </c>
      <c r="R45" s="4">
        <v>1568</v>
      </c>
      <c r="S45" s="4">
        <v>6478</v>
      </c>
      <c r="T45" s="2"/>
      <c r="U45" s="2"/>
    </row>
    <row r="46" spans="1:21" x14ac:dyDescent="0.25">
      <c r="N46" s="2"/>
      <c r="O46" s="2">
        <v>9752</v>
      </c>
      <c r="P46" s="2">
        <v>3548</v>
      </c>
      <c r="Q46" s="4"/>
      <c r="R46" s="4"/>
      <c r="S46" s="4">
        <v>2584</v>
      </c>
      <c r="T46" s="2"/>
      <c r="U46" s="2"/>
    </row>
    <row r="47" spans="1:21" ht="15.75" thickBot="1" x14ac:dyDescent="0.3">
      <c r="N47" s="2"/>
      <c r="O47" s="2"/>
      <c r="P47" s="2"/>
      <c r="Q47" s="4"/>
      <c r="R47" s="4"/>
      <c r="S47" s="4">
        <v>3548</v>
      </c>
      <c r="T47" s="2"/>
      <c r="U47" s="2"/>
    </row>
    <row r="48" spans="1:21" ht="21.75" thickBot="1" x14ac:dyDescent="0.4">
      <c r="A48" s="25" t="s">
        <v>36</v>
      </c>
      <c r="B48" s="26"/>
      <c r="C48" s="26"/>
      <c r="D48" s="26"/>
      <c r="E48" s="27"/>
      <c r="K48">
        <f>SUM(N43:P43)</f>
        <v>27810</v>
      </c>
      <c r="N48" s="2"/>
      <c r="O48" s="2"/>
      <c r="P48" s="2"/>
      <c r="Q48" s="4"/>
      <c r="R48" s="4"/>
      <c r="S48" s="4"/>
      <c r="T48" s="2"/>
      <c r="U48" s="2"/>
    </row>
    <row r="49" spans="1:21" x14ac:dyDescent="0.25">
      <c r="A49" s="8" t="s">
        <v>35</v>
      </c>
      <c r="B49" s="24" t="s">
        <v>34</v>
      </c>
      <c r="C49" s="24"/>
      <c r="D49" s="8" t="s">
        <v>33</v>
      </c>
      <c r="E49" s="8" t="s">
        <v>32</v>
      </c>
      <c r="N49" s="2"/>
      <c r="O49" s="2"/>
      <c r="P49" s="2"/>
      <c r="Q49" s="4"/>
      <c r="R49" s="4"/>
      <c r="S49" s="4"/>
      <c r="T49" s="2"/>
      <c r="U49" s="2"/>
    </row>
    <row r="50" spans="1:21" x14ac:dyDescent="0.25">
      <c r="A50" s="5">
        <v>1</v>
      </c>
      <c r="B50" s="20" t="s">
        <v>31</v>
      </c>
      <c r="C50" s="20"/>
      <c r="D50" s="5"/>
      <c r="E50" s="6">
        <v>27810</v>
      </c>
      <c r="N50" s="2"/>
      <c r="O50" s="2"/>
      <c r="P50" s="2"/>
      <c r="Q50" s="4"/>
      <c r="R50" s="4"/>
      <c r="S50" s="4"/>
      <c r="T50" s="2"/>
      <c r="U50" s="2"/>
    </row>
    <row r="51" spans="1:21" x14ac:dyDescent="0.25">
      <c r="A51" s="5">
        <v>2</v>
      </c>
      <c r="B51" s="20" t="s">
        <v>30</v>
      </c>
      <c r="C51" s="20"/>
      <c r="D51" s="5"/>
      <c r="E51" s="6">
        <v>6730</v>
      </c>
      <c r="M51" t="s">
        <v>6</v>
      </c>
      <c r="N51" s="2">
        <f>N52+N53+N54+N55+N56</f>
        <v>0</v>
      </c>
      <c r="O51" s="2">
        <f t="shared" ref="O51:S51" si="4">O52+O53+O54+O55+O56</f>
        <v>6730</v>
      </c>
      <c r="P51" s="2">
        <f t="shared" si="4"/>
        <v>0</v>
      </c>
      <c r="Q51" s="2">
        <f t="shared" si="4"/>
        <v>1350</v>
      </c>
      <c r="R51" s="2">
        <f t="shared" si="4"/>
        <v>5380</v>
      </c>
      <c r="S51" s="2">
        <f t="shared" si="4"/>
        <v>0</v>
      </c>
      <c r="T51" s="2">
        <f t="shared" ref="T51:T65" si="5">SUM(N51:P51)</f>
        <v>6730</v>
      </c>
      <c r="U51" s="2">
        <f t="shared" ref="U51:U67" si="6">SUM(Q51:S51)</f>
        <v>6730</v>
      </c>
    </row>
    <row r="52" spans="1:21" x14ac:dyDescent="0.25">
      <c r="A52" s="5">
        <v>3</v>
      </c>
      <c r="B52" s="20" t="s">
        <v>29</v>
      </c>
      <c r="C52" s="20"/>
      <c r="D52" s="6">
        <v>8.5000000000000006E-2</v>
      </c>
      <c r="E52" s="6">
        <f>$E$50*$D$52</f>
        <v>2363.8500000000004</v>
      </c>
      <c r="N52" s="2"/>
      <c r="O52" s="2">
        <v>1350</v>
      </c>
      <c r="P52" s="2"/>
      <c r="Q52" s="4">
        <v>1350</v>
      </c>
      <c r="R52" s="4">
        <v>5380</v>
      </c>
      <c r="S52" s="4"/>
      <c r="T52" s="2"/>
      <c r="U52" s="2"/>
    </row>
    <row r="53" spans="1:21" x14ac:dyDescent="0.25">
      <c r="A53" s="5">
        <v>4</v>
      </c>
      <c r="B53" s="19" t="s">
        <v>28</v>
      </c>
      <c r="C53" s="19"/>
      <c r="D53" s="5"/>
      <c r="E53" s="6">
        <f>SUM($E$50:$E$52)</f>
        <v>36903.85</v>
      </c>
      <c r="N53" s="2"/>
      <c r="O53" s="2">
        <v>5380</v>
      </c>
      <c r="P53" s="2"/>
      <c r="Q53" s="4"/>
      <c r="R53" s="4"/>
      <c r="S53" s="4"/>
      <c r="T53" s="2"/>
      <c r="U53" s="2"/>
    </row>
    <row r="54" spans="1:21" x14ac:dyDescent="0.25">
      <c r="A54" s="5">
        <v>5</v>
      </c>
      <c r="B54" s="20" t="s">
        <v>27</v>
      </c>
      <c r="C54" s="20"/>
      <c r="D54" s="6">
        <v>0.19639999999999999</v>
      </c>
      <c r="E54" s="6">
        <f>$D$54*$E$53</f>
        <v>7247.9161399999994</v>
      </c>
      <c r="N54" s="2"/>
      <c r="O54" s="2"/>
      <c r="P54" s="2"/>
      <c r="Q54" s="4"/>
      <c r="R54" s="4"/>
      <c r="S54" s="4"/>
      <c r="T54" s="2"/>
      <c r="U54" s="2"/>
    </row>
    <row r="55" spans="1:21" x14ac:dyDescent="0.25">
      <c r="A55" s="5">
        <v>6</v>
      </c>
      <c r="B55" s="20" t="s">
        <v>26</v>
      </c>
      <c r="C55" s="20"/>
      <c r="D55" s="5"/>
      <c r="E55" s="7">
        <f>N58+P58</f>
        <v>435</v>
      </c>
      <c r="N55" s="2"/>
      <c r="O55" s="2"/>
      <c r="P55" s="2"/>
      <c r="Q55" s="4"/>
      <c r="R55" s="4"/>
      <c r="S55" s="4"/>
      <c r="T55" s="2"/>
      <c r="U55" s="2"/>
    </row>
    <row r="56" spans="1:21" x14ac:dyDescent="0.25">
      <c r="A56" s="5">
        <v>7</v>
      </c>
      <c r="B56" s="20" t="s">
        <v>25</v>
      </c>
      <c r="C56" s="20"/>
      <c r="D56" s="5"/>
      <c r="E56" s="7">
        <f>O59+P59</f>
        <v>511</v>
      </c>
      <c r="N56" s="2"/>
      <c r="O56" s="2"/>
      <c r="P56" s="2"/>
      <c r="Q56" s="4"/>
      <c r="R56" s="4"/>
      <c r="S56" s="4"/>
      <c r="T56" s="2"/>
      <c r="U56" s="2"/>
    </row>
    <row r="57" spans="1:21" x14ac:dyDescent="0.25">
      <c r="A57" s="5">
        <v>8</v>
      </c>
      <c r="B57" s="20" t="s">
        <v>24</v>
      </c>
      <c r="C57" s="20"/>
      <c r="D57" s="5"/>
      <c r="E57" s="7">
        <f>O60+P60</f>
        <v>306</v>
      </c>
      <c r="M57" t="s">
        <v>8</v>
      </c>
      <c r="N57" s="2">
        <f>N43*1.085+N51</f>
        <v>2712.5</v>
      </c>
      <c r="O57" s="2">
        <f>O43*1.085+O51</f>
        <v>20509.5</v>
      </c>
      <c r="P57" s="2">
        <f t="shared" ref="P57:R57" si="7">P43*1.085+P51</f>
        <v>13681.85</v>
      </c>
      <c r="Q57" s="2">
        <f t="shared" si="7"/>
        <v>4062.5</v>
      </c>
      <c r="R57" s="2">
        <f t="shared" si="7"/>
        <v>8578.58</v>
      </c>
      <c r="S57" s="2">
        <f>S43*1.085+S51</f>
        <v>24262.77</v>
      </c>
      <c r="T57" s="2">
        <f t="shared" si="5"/>
        <v>36903.85</v>
      </c>
      <c r="U57" s="2">
        <f t="shared" si="6"/>
        <v>36903.85</v>
      </c>
    </row>
    <row r="58" spans="1:21" x14ac:dyDescent="0.25">
      <c r="A58" s="5">
        <v>9</v>
      </c>
      <c r="B58" s="20" t="s">
        <v>23</v>
      </c>
      <c r="C58" s="20"/>
      <c r="D58" s="5"/>
      <c r="E58" s="7"/>
      <c r="M58" t="s">
        <v>10</v>
      </c>
      <c r="N58" s="4">
        <v>235</v>
      </c>
      <c r="O58" s="4"/>
      <c r="P58" s="4">
        <v>200</v>
      </c>
      <c r="Q58" s="4">
        <v>235</v>
      </c>
      <c r="R58" s="4"/>
      <c r="S58" s="4">
        <v>200</v>
      </c>
      <c r="T58" s="2"/>
      <c r="U58" s="2"/>
    </row>
    <row r="59" spans="1:21" x14ac:dyDescent="0.25">
      <c r="A59" s="5">
        <v>10</v>
      </c>
      <c r="B59" s="19" t="s">
        <v>22</v>
      </c>
      <c r="C59" s="19"/>
      <c r="D59" s="5"/>
      <c r="E59" s="6">
        <f>SUM($E$54:$E$58)</f>
        <v>8499.9161399999994</v>
      </c>
      <c r="M59" t="s">
        <v>11</v>
      </c>
      <c r="N59" s="4"/>
      <c r="O59" s="4">
        <v>254</v>
      </c>
      <c r="P59" s="4">
        <v>257</v>
      </c>
      <c r="Q59" s="4"/>
      <c r="R59" s="4">
        <v>254</v>
      </c>
      <c r="S59" s="4">
        <v>257</v>
      </c>
      <c r="T59" s="2"/>
      <c r="U59" s="2"/>
    </row>
    <row r="60" spans="1:21" x14ac:dyDescent="0.25">
      <c r="A60" s="5">
        <v>11</v>
      </c>
      <c r="B60" s="20" t="s">
        <v>21</v>
      </c>
      <c r="C60" s="20"/>
      <c r="D60" s="6">
        <v>0.18</v>
      </c>
      <c r="E60" s="6">
        <f>$D$60*$E$59</f>
        <v>1529.9849051999997</v>
      </c>
      <c r="M60" t="s">
        <v>12</v>
      </c>
      <c r="N60" s="4"/>
      <c r="O60" s="4">
        <v>158</v>
      </c>
      <c r="P60" s="4">
        <v>148</v>
      </c>
      <c r="Q60" s="4"/>
      <c r="R60" s="4">
        <v>158</v>
      </c>
      <c r="S60" s="4">
        <v>148</v>
      </c>
      <c r="T60" s="2"/>
      <c r="U60" s="2"/>
    </row>
    <row r="61" spans="1:21" x14ac:dyDescent="0.25">
      <c r="A61" s="5">
        <v>12</v>
      </c>
      <c r="B61" s="20" t="s">
        <v>20</v>
      </c>
      <c r="C61" s="20"/>
      <c r="D61" s="6">
        <v>0.12</v>
      </c>
      <c r="E61" s="6">
        <f>$D$61*$E$59</f>
        <v>1019.9899367999999</v>
      </c>
      <c r="M61" t="s">
        <v>13</v>
      </c>
      <c r="N61" s="4"/>
      <c r="O61" s="4"/>
      <c r="P61" s="4"/>
      <c r="Q61" s="4"/>
      <c r="R61" s="4"/>
      <c r="S61" s="4"/>
      <c r="T61" s="2"/>
      <c r="U61" s="2"/>
    </row>
    <row r="62" spans="1:21" x14ac:dyDescent="0.25">
      <c r="A62" s="5">
        <v>13</v>
      </c>
      <c r="B62" s="19" t="s">
        <v>19</v>
      </c>
      <c r="C62" s="19"/>
      <c r="D62" s="5"/>
      <c r="E62" s="6">
        <f>SUM($E$60:$E$61)</f>
        <v>2549.9748419999996</v>
      </c>
      <c r="M62" t="s">
        <v>9</v>
      </c>
      <c r="N62" s="2">
        <f>SUM(N58:N61)</f>
        <v>235</v>
      </c>
      <c r="O62" s="2">
        <f t="shared" ref="O62:S62" si="8">SUM(O58:O61)</f>
        <v>412</v>
      </c>
      <c r="P62" s="2">
        <f t="shared" si="8"/>
        <v>605</v>
      </c>
      <c r="Q62" s="2">
        <f t="shared" si="8"/>
        <v>235</v>
      </c>
      <c r="R62" s="2">
        <f t="shared" si="8"/>
        <v>412</v>
      </c>
      <c r="S62" s="2">
        <f t="shared" si="8"/>
        <v>605</v>
      </c>
      <c r="T62" s="2">
        <f t="shared" si="5"/>
        <v>1252</v>
      </c>
      <c r="U62" s="2">
        <f t="shared" si="6"/>
        <v>1252</v>
      </c>
    </row>
    <row r="63" spans="1:21" x14ac:dyDescent="0.25">
      <c r="A63" s="5">
        <v>14</v>
      </c>
      <c r="B63" s="20" t="s">
        <v>18</v>
      </c>
      <c r="C63" s="20"/>
      <c r="D63" s="5">
        <v>0.05</v>
      </c>
      <c r="E63" s="6">
        <f>$E$62*$D$63</f>
        <v>127.49874209999999</v>
      </c>
      <c r="M63" t="s">
        <v>7</v>
      </c>
      <c r="N63" s="2">
        <f>N57+N62</f>
        <v>2947.5</v>
      </c>
      <c r="O63" s="2">
        <f t="shared" ref="O63:S63" si="9">O57+O62</f>
        <v>20921.5</v>
      </c>
      <c r="P63" s="2">
        <f t="shared" si="9"/>
        <v>14286.85</v>
      </c>
      <c r="Q63" s="2">
        <f t="shared" si="9"/>
        <v>4297.5</v>
      </c>
      <c r="R63" s="2">
        <f t="shared" si="9"/>
        <v>8990.58</v>
      </c>
      <c r="S63" s="2">
        <f t="shared" si="9"/>
        <v>24867.77</v>
      </c>
      <c r="T63" s="2">
        <f t="shared" si="5"/>
        <v>38155.85</v>
      </c>
      <c r="U63" s="2">
        <f t="shared" si="6"/>
        <v>38155.85</v>
      </c>
    </row>
    <row r="64" spans="1:21" x14ac:dyDescent="0.25">
      <c r="A64" s="5">
        <v>15</v>
      </c>
      <c r="B64" s="19" t="s">
        <v>17</v>
      </c>
      <c r="C64" s="19"/>
      <c r="D64" s="5"/>
      <c r="E64" s="6">
        <f>SUM($E$62:$E$63)</f>
        <v>2677.4735840999997</v>
      </c>
      <c r="N64" s="2"/>
      <c r="O64" s="2"/>
      <c r="P64" s="2"/>
      <c r="Q64" s="4"/>
      <c r="R64" s="4"/>
      <c r="S64" s="4"/>
      <c r="T64" s="2"/>
      <c r="U64" s="2"/>
    </row>
    <row r="65" spans="2:21" x14ac:dyDescent="0.25">
      <c r="M65" t="s">
        <v>14</v>
      </c>
      <c r="N65" s="2">
        <f>0.1964*N57+0.12*(N62+0.1964*N57)+0.18*(N62+0.1964*N57)+0.05*(0.12*(N62+0.1964*N57)+0.18*(N62+0.1964*N57))</f>
        <v>774.57152499999995</v>
      </c>
      <c r="O65" s="2">
        <f t="shared" ref="O65:S65" si="10">0.1964*O57+0.12*(O62+0.1964*O57)+0.18*(O62+0.1964*O57)+0.05*(0.12*(O62+0.1964*O57)+0.18*(O62+0.1964*O57))</f>
        <v>5426.6865269999998</v>
      </c>
      <c r="P65" s="2">
        <f t="shared" si="10"/>
        <v>3724.1316720999994</v>
      </c>
      <c r="Q65" s="2">
        <f t="shared" si="10"/>
        <v>1123.2306249999999</v>
      </c>
      <c r="R65" s="2">
        <f t="shared" si="10"/>
        <v>2345.3355422799996</v>
      </c>
      <c r="S65" s="2">
        <f t="shared" si="10"/>
        <v>6456.8235568199998</v>
      </c>
      <c r="T65" s="2">
        <f t="shared" si="5"/>
        <v>9925.3897240999995</v>
      </c>
      <c r="U65" s="2">
        <f t="shared" si="6"/>
        <v>9925.3897240999995</v>
      </c>
    </row>
    <row r="66" spans="2:21" x14ac:dyDescent="0.25">
      <c r="B66" t="s">
        <v>16</v>
      </c>
      <c r="D66">
        <f>E53+E59+E64</f>
        <v>48081.2397241</v>
      </c>
      <c r="N66" s="2"/>
      <c r="O66" s="2"/>
      <c r="P66" s="2"/>
      <c r="Q66" s="4"/>
      <c r="R66" s="4"/>
      <c r="S66" s="4"/>
      <c r="T66" s="2"/>
      <c r="U66" s="2">
        <f t="shared" si="6"/>
        <v>0</v>
      </c>
    </row>
    <row r="67" spans="2:21" x14ac:dyDescent="0.25">
      <c r="M67" t="s">
        <v>15</v>
      </c>
      <c r="N67" s="2">
        <f>N63+N65</f>
        <v>3722.0715249999998</v>
      </c>
      <c r="O67" s="2">
        <f t="shared" ref="O67:S67" si="11">O63+O65</f>
        <v>26348.186526999998</v>
      </c>
      <c r="P67" s="2">
        <f t="shared" si="11"/>
        <v>18010.981672099999</v>
      </c>
      <c r="Q67" s="2">
        <f t="shared" si="11"/>
        <v>5420.7306250000001</v>
      </c>
      <c r="R67" s="2">
        <f t="shared" si="11"/>
        <v>11335.915542279999</v>
      </c>
      <c r="S67" s="2">
        <f t="shared" si="11"/>
        <v>31324.59355682</v>
      </c>
      <c r="T67" s="2">
        <f>SUM(N67:P67)</f>
        <v>48081.2397241</v>
      </c>
      <c r="U67" s="2">
        <f>SUM(Q67:S67)</f>
        <v>48081.2397241</v>
      </c>
    </row>
    <row r="68" spans="2:21" x14ac:dyDescent="0.25">
      <c r="N68" s="2"/>
      <c r="O68" s="2"/>
      <c r="P68" s="2"/>
      <c r="Q68" s="4"/>
      <c r="R68" s="4"/>
      <c r="S68" s="4"/>
      <c r="T68" s="5"/>
      <c r="U68" s="5"/>
    </row>
  </sheetData>
  <mergeCells count="21">
    <mergeCell ref="N41:P41"/>
    <mergeCell ref="Q41:S41"/>
    <mergeCell ref="B62:C62"/>
    <mergeCell ref="B63:C63"/>
    <mergeCell ref="B52:C52"/>
    <mergeCell ref="A48:E48"/>
    <mergeCell ref="A6:E6"/>
    <mergeCell ref="G6:K6"/>
    <mergeCell ref="B49:C49"/>
    <mergeCell ref="B50:C50"/>
    <mergeCell ref="B51:C51"/>
    <mergeCell ref="B64:C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Smoczek</dc:creator>
  <cp:lastModifiedBy>Smoczek</cp:lastModifiedBy>
  <dcterms:created xsi:type="dcterms:W3CDTF">2017-05-15T10:42:52Z</dcterms:created>
  <dcterms:modified xsi:type="dcterms:W3CDTF">2017-05-15T15:02:27Z</dcterms:modified>
</cp:coreProperties>
</file>